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季度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<sst xmlns="http://schemas.openxmlformats.org/spreadsheetml/2006/main" count="55" uniqueCount="44">
  <si>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2019年度新湾街道各行政村（社区）党风廉政建设四季度考核评分表</t>
  </si>
  <si>
    <t>制表单位：新湾街道纪工委</t>
  </si>
  <si>
    <t>制表日期：2020年1月10日</t>
  </si>
  <si>
    <t>考核类别</t>
  </si>
  <si>
    <t>村监委积分</t>
  </si>
  <si>
    <t>重点（审计整改及报账员规范）</t>
  </si>
  <si>
    <t>纪检村监委常规工作</t>
  </si>
  <si>
    <t>党风廉政四季度综合得分</t>
  </si>
  <si>
    <t>季度排名</t>
  </si>
  <si>
    <t>行政村</t>
  </si>
  <si>
    <t>10月</t>
  </si>
  <si>
    <t>11月</t>
  </si>
  <si>
    <t>12月</t>
  </si>
  <si>
    <t>合计得分</t>
  </si>
  <si>
    <t>权重 得分(25%)</t>
  </si>
  <si>
    <t>审计整改</t>
  </si>
  <si>
    <t>综合  排名</t>
  </si>
  <si>
    <t>重点   工作   得分</t>
  </si>
  <si>
    <t>权重 得分(55%)</t>
  </si>
  <si>
    <r>
      <t>及时    完整性     （</t>
    </r>
    <r>
      <rPr>
        <b/>
        <sz val="10"/>
        <rFont val="宋体"/>
        <family val="0"/>
      </rPr>
      <t>2分/份）</t>
    </r>
  </si>
  <si>
    <r>
      <t xml:space="preserve">规范性  得分     </t>
    </r>
    <r>
      <rPr>
        <b/>
        <sz val="10"/>
        <rFont val="宋体"/>
        <family val="0"/>
      </rPr>
      <t>（1分/份）</t>
    </r>
  </si>
  <si>
    <t>缺报</t>
  </si>
  <si>
    <t>合计   得分</t>
  </si>
  <si>
    <t>权重   得分  20%)</t>
  </si>
  <si>
    <t>共和村</t>
  </si>
  <si>
    <t>4/5-3</t>
  </si>
  <si>
    <t>代表会议</t>
  </si>
  <si>
    <t>共裕村</t>
  </si>
  <si>
    <t>5/5-3</t>
  </si>
  <si>
    <t>共建村</t>
  </si>
  <si>
    <t>共兴村</t>
  </si>
  <si>
    <t>5/5</t>
  </si>
  <si>
    <t>新南村</t>
  </si>
  <si>
    <t>三新村</t>
  </si>
  <si>
    <t>冯娄村</t>
  </si>
  <si>
    <t>5/5-2</t>
  </si>
  <si>
    <t>建华村</t>
  </si>
  <si>
    <t>创新村</t>
  </si>
  <si>
    <t>创建村</t>
  </si>
  <si>
    <t>5/5-1</t>
  </si>
  <si>
    <t>宏新村</t>
  </si>
  <si>
    <t>宏波村</t>
  </si>
  <si>
    <t>新北桥社区</t>
  </si>
  <si>
    <t>4/5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</si>
</sst>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828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V9" sqref="V9"/>
    </sheetView>
  </sheetViews>
  <sheetFormatPr defaultColWidth="9.00390625" defaultRowHeight="14.25"/>
  <cols>
    <col min="1" max="1" width="10.75390625" style="1" customWidth="1"/>
    <col min="2" max="2" width="5.75390625" style="1" customWidth="1"/>
    <col min="3" max="3" width="5.625" style="1" customWidth="1"/>
    <col min="4" max="4" width="5.875" style="1" customWidth="1"/>
    <col min="5" max="5" width="6.375" style="1" customWidth="1"/>
    <col min="6" max="6" width="7.375" style="1" customWidth="1"/>
    <col min="7" max="7" width="6.625" style="1" customWidth="1"/>
    <col min="8" max="8" width="7.25390625" style="2" customWidth="1"/>
    <col min="9" max="9" width="8.25390625" style="2" customWidth="1"/>
    <col min="10" max="10" width="7.25390625" style="3" customWidth="1"/>
    <col min="11" max="11" width="9.625" style="4" customWidth="1"/>
    <col min="12" max="12" width="10.25390625" style="2" customWidth="1"/>
    <col min="13" max="13" width="9.50390625" style="2" customWidth="1"/>
    <col min="14" max="14" width="9.00390625" style="2" customWidth="1"/>
    <col min="15" max="15" width="7.50390625" style="3" customWidth="1"/>
    <col min="16" max="16" width="8.25390625" style="5" customWidth="1"/>
    <col min="17" max="17" width="6.375" style="1" customWidth="1"/>
    <col min="18" max="16384" width="9.00390625" style="1" customWidth="1"/>
  </cols>
  <sheetData>
    <row r="1" spans="1:16" s="1" customFormat="1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1" customHeight="1">
      <c r="A2" s="7" t="s">
        <v>1</v>
      </c>
      <c r="B2" s="7"/>
      <c r="C2" s="7"/>
      <c r="D2" s="7"/>
      <c r="E2" s="7"/>
      <c r="F2" s="6"/>
      <c r="G2" s="6"/>
      <c r="H2" s="6"/>
      <c r="I2" s="6"/>
      <c r="J2" s="21"/>
      <c r="K2" s="6"/>
      <c r="L2" s="6"/>
      <c r="M2" s="6"/>
      <c r="N2" s="22" t="s">
        <v>2</v>
      </c>
      <c r="O2" s="22"/>
      <c r="P2" s="22"/>
    </row>
    <row r="3" spans="1:17" s="1" customFormat="1" ht="18" customHeight="1">
      <c r="A3" s="8" t="s">
        <v>3</v>
      </c>
      <c r="B3" s="9" t="s">
        <v>4</v>
      </c>
      <c r="C3" s="9"/>
      <c r="D3" s="9"/>
      <c r="E3" s="9"/>
      <c r="F3" s="9"/>
      <c r="G3" s="9" t="s">
        <v>5</v>
      </c>
      <c r="H3" s="9"/>
      <c r="I3" s="9"/>
      <c r="J3" s="9"/>
      <c r="K3" s="9" t="s">
        <v>6</v>
      </c>
      <c r="L3" s="9"/>
      <c r="M3" s="9"/>
      <c r="N3" s="9"/>
      <c r="O3" s="9"/>
      <c r="P3" s="23" t="s">
        <v>7</v>
      </c>
      <c r="Q3" s="33" t="s">
        <v>8</v>
      </c>
    </row>
    <row r="4" spans="1:17" s="1" customFormat="1" ht="54.75">
      <c r="A4" s="10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24" t="s">
        <v>18</v>
      </c>
      <c r="K4" s="25" t="s">
        <v>19</v>
      </c>
      <c r="L4" s="11" t="s">
        <v>20</v>
      </c>
      <c r="M4" s="11" t="s">
        <v>21</v>
      </c>
      <c r="N4" s="11" t="s">
        <v>22</v>
      </c>
      <c r="O4" s="24" t="s">
        <v>23</v>
      </c>
      <c r="P4" s="26"/>
      <c r="Q4" s="34"/>
    </row>
    <row r="5" spans="1:17" s="1" customFormat="1" ht="24.75" customHeight="1">
      <c r="A5" s="12" t="s">
        <v>24</v>
      </c>
      <c r="B5" s="13">
        <v>5.8</v>
      </c>
      <c r="C5" s="13">
        <v>3.1</v>
      </c>
      <c r="D5" s="13">
        <v>2.7</v>
      </c>
      <c r="E5" s="14">
        <f aca="true" t="shared" si="0" ref="E5:E17">SUM(B5:D5)</f>
        <v>11.600000000000001</v>
      </c>
      <c r="F5" s="15">
        <f aca="true" t="shared" si="1" ref="F5:F17">E5/18.5*25</f>
        <v>15.675675675675677</v>
      </c>
      <c r="G5" s="14">
        <v>1</v>
      </c>
      <c r="H5" s="14">
        <v>1</v>
      </c>
      <c r="I5" s="14">
        <f aca="true" t="shared" si="2" ref="I5:I17">100-H5*5</f>
        <v>95</v>
      </c>
      <c r="J5" s="15">
        <f aca="true" t="shared" si="3" ref="J5:J17">I5*0.55</f>
        <v>52.25000000000001</v>
      </c>
      <c r="K5" s="27" t="s">
        <v>25</v>
      </c>
      <c r="L5" s="14">
        <v>4</v>
      </c>
      <c r="M5" s="28" t="s">
        <v>26</v>
      </c>
      <c r="N5" s="14">
        <v>12</v>
      </c>
      <c r="O5" s="15">
        <f aca="true" t="shared" si="4" ref="O5:O17">N5/15*20</f>
        <v>16</v>
      </c>
      <c r="P5" s="29">
        <f aca="true" t="shared" si="5" ref="P5:P17">F5+J5+O5</f>
        <v>83.92567567567568</v>
      </c>
      <c r="Q5" s="35">
        <v>10</v>
      </c>
    </row>
    <row r="6" spans="1:17" s="1" customFormat="1" ht="24.75" customHeight="1">
      <c r="A6" s="12" t="s">
        <v>27</v>
      </c>
      <c r="B6" s="16">
        <v>7.5</v>
      </c>
      <c r="C6" s="14">
        <v>3.4000000000000004</v>
      </c>
      <c r="D6" s="14">
        <v>4.8</v>
      </c>
      <c r="E6" s="14">
        <f t="shared" si="0"/>
        <v>15.7</v>
      </c>
      <c r="F6" s="15">
        <f t="shared" si="1"/>
        <v>21.216216216216218</v>
      </c>
      <c r="G6" s="14">
        <v>3</v>
      </c>
      <c r="H6" s="14">
        <v>3</v>
      </c>
      <c r="I6" s="14">
        <f t="shared" si="2"/>
        <v>85</v>
      </c>
      <c r="J6" s="15">
        <f t="shared" si="3"/>
        <v>46.75000000000001</v>
      </c>
      <c r="K6" s="27" t="s">
        <v>28</v>
      </c>
      <c r="L6" s="14">
        <v>5</v>
      </c>
      <c r="M6" s="28"/>
      <c r="N6" s="14">
        <v>15</v>
      </c>
      <c r="O6" s="15">
        <f t="shared" si="4"/>
        <v>20</v>
      </c>
      <c r="P6" s="29">
        <f t="shared" si="5"/>
        <v>87.96621621621622</v>
      </c>
      <c r="Q6" s="35">
        <v>5</v>
      </c>
    </row>
    <row r="7" spans="1:17" s="1" customFormat="1" ht="24.75" customHeight="1">
      <c r="A7" s="12" t="s">
        <v>29</v>
      </c>
      <c r="B7" s="16">
        <v>7.5</v>
      </c>
      <c r="C7" s="16">
        <v>4</v>
      </c>
      <c r="D7" s="16">
        <v>7</v>
      </c>
      <c r="E7" s="14">
        <f t="shared" si="0"/>
        <v>18.5</v>
      </c>
      <c r="F7" s="15">
        <f t="shared" si="1"/>
        <v>25</v>
      </c>
      <c r="G7" s="14">
        <v>4</v>
      </c>
      <c r="H7" s="14">
        <v>4</v>
      </c>
      <c r="I7" s="14">
        <f t="shared" si="2"/>
        <v>80</v>
      </c>
      <c r="J7" s="15">
        <f t="shared" si="3"/>
        <v>44</v>
      </c>
      <c r="K7" s="27" t="s">
        <v>28</v>
      </c>
      <c r="L7" s="14">
        <v>5</v>
      </c>
      <c r="M7" s="28"/>
      <c r="N7" s="14">
        <v>15</v>
      </c>
      <c r="O7" s="15">
        <f t="shared" si="4"/>
        <v>20</v>
      </c>
      <c r="P7" s="29">
        <f t="shared" si="5"/>
        <v>89</v>
      </c>
      <c r="Q7" s="35">
        <v>4</v>
      </c>
    </row>
    <row r="8" spans="1:17" s="1" customFormat="1" ht="24.75" customHeight="1">
      <c r="A8" s="12" t="s">
        <v>30</v>
      </c>
      <c r="B8" s="16">
        <v>6</v>
      </c>
      <c r="C8" s="16">
        <v>3.4</v>
      </c>
      <c r="D8" s="16">
        <v>4.4</v>
      </c>
      <c r="E8" s="14">
        <f t="shared" si="0"/>
        <v>13.8</v>
      </c>
      <c r="F8" s="15">
        <f t="shared" si="1"/>
        <v>18.64864864864865</v>
      </c>
      <c r="G8" s="14">
        <v>3</v>
      </c>
      <c r="H8" s="14">
        <v>3</v>
      </c>
      <c r="I8" s="14">
        <f t="shared" si="2"/>
        <v>85</v>
      </c>
      <c r="J8" s="15">
        <f t="shared" si="3"/>
        <v>46.75000000000001</v>
      </c>
      <c r="K8" s="27" t="s">
        <v>31</v>
      </c>
      <c r="L8" s="14">
        <v>5</v>
      </c>
      <c r="M8" s="28"/>
      <c r="N8" s="14">
        <v>15</v>
      </c>
      <c r="O8" s="15">
        <f t="shared" si="4"/>
        <v>20</v>
      </c>
      <c r="P8" s="29">
        <f t="shared" si="5"/>
        <v>85.39864864864866</v>
      </c>
      <c r="Q8" s="35">
        <v>7</v>
      </c>
    </row>
    <row r="9" spans="1:17" s="1" customFormat="1" ht="24.75" customHeight="1">
      <c r="A9" s="12" t="s">
        <v>32</v>
      </c>
      <c r="B9" s="16">
        <v>7.1</v>
      </c>
      <c r="C9" s="16">
        <v>4.6000000000000005</v>
      </c>
      <c r="D9" s="16">
        <v>3.2</v>
      </c>
      <c r="E9" s="14">
        <f t="shared" si="0"/>
        <v>14.899999999999999</v>
      </c>
      <c r="F9" s="15">
        <f t="shared" si="1"/>
        <v>20.135135135135133</v>
      </c>
      <c r="G9" s="14">
        <v>1</v>
      </c>
      <c r="H9" s="14">
        <v>1</v>
      </c>
      <c r="I9" s="14">
        <f t="shared" si="2"/>
        <v>95</v>
      </c>
      <c r="J9" s="15">
        <f t="shared" si="3"/>
        <v>52.25000000000001</v>
      </c>
      <c r="K9" s="27" t="s">
        <v>31</v>
      </c>
      <c r="L9" s="14">
        <v>5</v>
      </c>
      <c r="M9" s="28"/>
      <c r="N9" s="14">
        <v>15</v>
      </c>
      <c r="O9" s="15">
        <f t="shared" si="4"/>
        <v>20</v>
      </c>
      <c r="P9" s="29">
        <f t="shared" si="5"/>
        <v>92.38513513513514</v>
      </c>
      <c r="Q9" s="35">
        <v>2</v>
      </c>
    </row>
    <row r="10" spans="1:17" s="1" customFormat="1" ht="24.75" customHeight="1">
      <c r="A10" s="12" t="s">
        <v>33</v>
      </c>
      <c r="B10" s="16">
        <v>6.5</v>
      </c>
      <c r="C10" s="16">
        <v>2.9000000000000004</v>
      </c>
      <c r="D10" s="16">
        <v>3.8</v>
      </c>
      <c r="E10" s="14">
        <f t="shared" si="0"/>
        <v>13.2</v>
      </c>
      <c r="F10" s="15">
        <f t="shared" si="1"/>
        <v>17.837837837837835</v>
      </c>
      <c r="G10" s="14">
        <v>3</v>
      </c>
      <c r="H10" s="14">
        <v>3</v>
      </c>
      <c r="I10" s="14">
        <f t="shared" si="2"/>
        <v>85</v>
      </c>
      <c r="J10" s="15">
        <f t="shared" si="3"/>
        <v>46.75000000000001</v>
      </c>
      <c r="K10" s="27" t="s">
        <v>28</v>
      </c>
      <c r="L10" s="14">
        <v>5</v>
      </c>
      <c r="M10" s="28"/>
      <c r="N10" s="14">
        <v>15</v>
      </c>
      <c r="O10" s="15">
        <f t="shared" si="4"/>
        <v>20</v>
      </c>
      <c r="P10" s="29">
        <f t="shared" si="5"/>
        <v>84.58783783783784</v>
      </c>
      <c r="Q10" s="35">
        <v>8</v>
      </c>
    </row>
    <row r="11" spans="1:17" s="1" customFormat="1" ht="30.75" customHeight="1">
      <c r="A11" s="12" t="s">
        <v>34</v>
      </c>
      <c r="B11" s="16">
        <v>5.8</v>
      </c>
      <c r="C11" s="16">
        <v>3</v>
      </c>
      <c r="D11" s="16">
        <v>3.1</v>
      </c>
      <c r="E11" s="14">
        <f t="shared" si="0"/>
        <v>11.9</v>
      </c>
      <c r="F11" s="15">
        <f t="shared" si="1"/>
        <v>16.08108108108108</v>
      </c>
      <c r="G11" s="14">
        <v>3</v>
      </c>
      <c r="H11" s="14">
        <v>3</v>
      </c>
      <c r="I11" s="14">
        <f t="shared" si="2"/>
        <v>85</v>
      </c>
      <c r="J11" s="15">
        <f t="shared" si="3"/>
        <v>46.75000000000001</v>
      </c>
      <c r="K11" s="27" t="s">
        <v>35</v>
      </c>
      <c r="L11" s="14">
        <v>5</v>
      </c>
      <c r="M11" s="28"/>
      <c r="N11" s="14">
        <v>15</v>
      </c>
      <c r="O11" s="15">
        <f t="shared" si="4"/>
        <v>20</v>
      </c>
      <c r="P11" s="29">
        <f t="shared" si="5"/>
        <v>82.8310810810811</v>
      </c>
      <c r="Q11" s="35">
        <v>11</v>
      </c>
    </row>
    <row r="12" spans="1:17" s="1" customFormat="1" ht="24.75" customHeight="1">
      <c r="A12" s="12" t="s">
        <v>36</v>
      </c>
      <c r="B12" s="16">
        <v>5.5</v>
      </c>
      <c r="C12" s="16">
        <v>2.5</v>
      </c>
      <c r="D12" s="16">
        <v>2.5</v>
      </c>
      <c r="E12" s="14">
        <f t="shared" si="0"/>
        <v>10.5</v>
      </c>
      <c r="F12" s="15">
        <f t="shared" si="1"/>
        <v>14.18918918918919</v>
      </c>
      <c r="G12" s="14">
        <v>2</v>
      </c>
      <c r="H12" s="14">
        <v>2</v>
      </c>
      <c r="I12" s="14">
        <f t="shared" si="2"/>
        <v>90</v>
      </c>
      <c r="J12" s="15">
        <f t="shared" si="3"/>
        <v>49.50000000000001</v>
      </c>
      <c r="K12" s="27" t="s">
        <v>25</v>
      </c>
      <c r="L12" s="14">
        <v>4</v>
      </c>
      <c r="M12" s="28" t="s">
        <v>26</v>
      </c>
      <c r="N12" s="14">
        <v>12</v>
      </c>
      <c r="O12" s="15">
        <f t="shared" si="4"/>
        <v>16</v>
      </c>
      <c r="P12" s="29">
        <f t="shared" si="5"/>
        <v>79.6891891891892</v>
      </c>
      <c r="Q12" s="35">
        <v>13</v>
      </c>
    </row>
    <row r="13" spans="1:17" s="1" customFormat="1" ht="24.75" customHeight="1">
      <c r="A13" s="12" t="s">
        <v>37</v>
      </c>
      <c r="B13" s="16">
        <v>5.9</v>
      </c>
      <c r="C13" s="16">
        <v>2.9000000000000004</v>
      </c>
      <c r="D13" s="16">
        <v>3.1</v>
      </c>
      <c r="E13" s="14">
        <f t="shared" si="0"/>
        <v>11.9</v>
      </c>
      <c r="F13" s="15">
        <f t="shared" si="1"/>
        <v>16.08108108108108</v>
      </c>
      <c r="G13" s="14">
        <v>1</v>
      </c>
      <c r="H13" s="14">
        <v>1</v>
      </c>
      <c r="I13" s="14">
        <f t="shared" si="2"/>
        <v>95</v>
      </c>
      <c r="J13" s="15">
        <f t="shared" si="3"/>
        <v>52.25000000000001</v>
      </c>
      <c r="K13" s="27" t="s">
        <v>25</v>
      </c>
      <c r="L13" s="14">
        <v>4</v>
      </c>
      <c r="M13" s="28" t="s">
        <v>26</v>
      </c>
      <c r="N13" s="14">
        <v>12</v>
      </c>
      <c r="O13" s="15">
        <f t="shared" si="4"/>
        <v>16</v>
      </c>
      <c r="P13" s="29">
        <f t="shared" si="5"/>
        <v>84.3310810810811</v>
      </c>
      <c r="Q13" s="35">
        <v>9</v>
      </c>
    </row>
    <row r="14" spans="1:17" s="1" customFormat="1" ht="24.75" customHeight="1">
      <c r="A14" s="12" t="s">
        <v>38</v>
      </c>
      <c r="B14" s="16">
        <v>6.2</v>
      </c>
      <c r="C14" s="16">
        <v>4.7</v>
      </c>
      <c r="D14" s="16">
        <v>6</v>
      </c>
      <c r="E14" s="14">
        <f t="shared" si="0"/>
        <v>16.9</v>
      </c>
      <c r="F14" s="15">
        <f t="shared" si="1"/>
        <v>22.837837837837835</v>
      </c>
      <c r="G14" s="14">
        <v>1</v>
      </c>
      <c r="H14" s="14">
        <v>1</v>
      </c>
      <c r="I14" s="14">
        <f t="shared" si="2"/>
        <v>95</v>
      </c>
      <c r="J14" s="15">
        <f t="shared" si="3"/>
        <v>52.25000000000001</v>
      </c>
      <c r="K14" s="27" t="s">
        <v>39</v>
      </c>
      <c r="L14" s="14">
        <v>5</v>
      </c>
      <c r="M14" s="28"/>
      <c r="N14" s="14">
        <v>15</v>
      </c>
      <c r="O14" s="15">
        <f t="shared" si="4"/>
        <v>20</v>
      </c>
      <c r="P14" s="29">
        <f t="shared" si="5"/>
        <v>95.08783783783784</v>
      </c>
      <c r="Q14" s="35">
        <v>1</v>
      </c>
    </row>
    <row r="15" spans="1:17" s="1" customFormat="1" ht="30" customHeight="1">
      <c r="A15" s="12" t="s">
        <v>40</v>
      </c>
      <c r="B15" s="16">
        <v>6.5</v>
      </c>
      <c r="C15" s="16">
        <v>3.4000000000000004</v>
      </c>
      <c r="D15" s="16">
        <v>3.6</v>
      </c>
      <c r="E15" s="14">
        <f t="shared" si="0"/>
        <v>13.5</v>
      </c>
      <c r="F15" s="15">
        <f t="shared" si="1"/>
        <v>18.243243243243242</v>
      </c>
      <c r="G15" s="14">
        <v>1</v>
      </c>
      <c r="H15" s="14">
        <v>1</v>
      </c>
      <c r="I15" s="14">
        <f t="shared" si="2"/>
        <v>95</v>
      </c>
      <c r="J15" s="15">
        <f t="shared" si="3"/>
        <v>52.25000000000001</v>
      </c>
      <c r="K15" s="27" t="s">
        <v>25</v>
      </c>
      <c r="L15" s="14">
        <v>4</v>
      </c>
      <c r="M15" s="28" t="s">
        <v>26</v>
      </c>
      <c r="N15" s="14">
        <v>12</v>
      </c>
      <c r="O15" s="15">
        <f t="shared" si="4"/>
        <v>16</v>
      </c>
      <c r="P15" s="29">
        <f t="shared" si="5"/>
        <v>86.49324324324326</v>
      </c>
      <c r="Q15" s="35">
        <v>6</v>
      </c>
    </row>
    <row r="16" spans="1:17" s="1" customFormat="1" ht="27" customHeight="1">
      <c r="A16" s="12" t="s">
        <v>41</v>
      </c>
      <c r="B16" s="16">
        <v>6</v>
      </c>
      <c r="C16" s="16">
        <v>4.5</v>
      </c>
      <c r="D16" s="16">
        <v>3.5</v>
      </c>
      <c r="E16" s="14">
        <f t="shared" si="0"/>
        <v>14</v>
      </c>
      <c r="F16" s="15">
        <f t="shared" si="1"/>
        <v>18.91891891891892</v>
      </c>
      <c r="G16" s="14">
        <v>1</v>
      </c>
      <c r="H16" s="14">
        <v>1</v>
      </c>
      <c r="I16" s="14">
        <f t="shared" si="2"/>
        <v>95</v>
      </c>
      <c r="J16" s="15">
        <f t="shared" si="3"/>
        <v>52.25000000000001</v>
      </c>
      <c r="K16" s="27" t="s">
        <v>39</v>
      </c>
      <c r="L16" s="14">
        <v>5</v>
      </c>
      <c r="M16" s="28"/>
      <c r="N16" s="14">
        <v>15</v>
      </c>
      <c r="O16" s="15">
        <f t="shared" si="4"/>
        <v>20</v>
      </c>
      <c r="P16" s="29">
        <f t="shared" si="5"/>
        <v>91.16891891891893</v>
      </c>
      <c r="Q16" s="35">
        <v>3</v>
      </c>
    </row>
    <row r="17" spans="1:17" s="1" customFormat="1" ht="24.75" customHeight="1">
      <c r="A17" s="17" t="s">
        <v>42</v>
      </c>
      <c r="B17" s="18">
        <v>6.4</v>
      </c>
      <c r="C17" s="18">
        <v>3.7</v>
      </c>
      <c r="D17" s="18">
        <v>3.9</v>
      </c>
      <c r="E17" s="19">
        <f t="shared" si="0"/>
        <v>14.000000000000002</v>
      </c>
      <c r="F17" s="20">
        <f t="shared" si="1"/>
        <v>18.91891891891892</v>
      </c>
      <c r="G17" s="19">
        <v>2</v>
      </c>
      <c r="H17" s="19">
        <v>3</v>
      </c>
      <c r="I17" s="19">
        <f t="shared" si="2"/>
        <v>85</v>
      </c>
      <c r="J17" s="20">
        <f t="shared" si="3"/>
        <v>46.75000000000001</v>
      </c>
      <c r="K17" s="30" t="s">
        <v>43</v>
      </c>
      <c r="L17" s="19">
        <v>4</v>
      </c>
      <c r="M17" s="31" t="s">
        <v>26</v>
      </c>
      <c r="N17" s="19">
        <v>12</v>
      </c>
      <c r="O17" s="20">
        <f t="shared" si="4"/>
        <v>16</v>
      </c>
      <c r="P17" s="32">
        <f t="shared" si="5"/>
        <v>81.66891891891893</v>
      </c>
      <c r="Q17" s="36">
        <v>12</v>
      </c>
    </row>
  </sheetData>
  <sheetProtection/>
  <mergeCells count="8">
    <mergeCell ref="A1:P1"/>
    <mergeCell ref="A2:E2"/>
    <mergeCell ref="N2:P2"/>
    <mergeCell ref="B3:F3"/>
    <mergeCell ref="G3:J3"/>
    <mergeCell ref="K3:O3"/>
    <mergeCell ref="P3:P4"/>
    <mergeCell ref="Q3:Q4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2020-01-21T05:33:16Z</dcterms:created>
  <dcterms:modified xsi:type="dcterms:W3CDTF">2020-01-21T05:35:31Z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